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na\Documents\Consulting Info\Blogging\"/>
    </mc:Choice>
  </mc:AlternateContent>
  <bookViews>
    <workbookView xWindow="0" yWindow="0" windowWidth="13800" windowHeight="6060"/>
  </bookViews>
  <sheets>
    <sheet name="Sheet1" sheetId="1" r:id="rId1"/>
  </sheets>
  <definedNames>
    <definedName name="_xlnm.Print_Titles" localSheetId="0">Sheet1!$A:$E,Sheet1!$3:$4</definedName>
    <definedName name="QB_COLUMN_192101" localSheetId="0" hidden="1">Sheet1!$F$4</definedName>
    <definedName name="QB_COLUMN_242200" localSheetId="0" hidden="1">Sheet1!$G$3</definedName>
    <definedName name="QB_COLUMN_242201" localSheetId="0" hidden="1">Sheet1!$G$4</definedName>
    <definedName name="QB_COLUMN_252101" localSheetId="0" hidden="1">Sheet1!$N$4</definedName>
    <definedName name="QB_COLUMN_262101" localSheetId="0" hidden="1">Sheet1!$L$4</definedName>
    <definedName name="QB_COLUMN_423011" localSheetId="0" hidden="1">Sheet1!$Q$4</definedName>
    <definedName name="QB_COLUMN_452111" localSheetId="0" hidden="1">Sheet1!$O$4</definedName>
    <definedName name="QB_COLUMN_72200" localSheetId="0" hidden="1">Sheet1!$H$3</definedName>
    <definedName name="QB_COLUMN_72201" localSheetId="0" hidden="1">Sheet1!$H$4</definedName>
    <definedName name="QB_COLUMN_73101" localSheetId="0" hidden="1">Sheet1!$J$4</definedName>
    <definedName name="QB_DATA_0" localSheetId="0" hidden="1">Sheet1!$7:$7,Sheet1!$8:$8,Sheet1!$9:$9,Sheet1!$10:$10,Sheet1!$11:$11,Sheet1!$12:$12,Sheet1!$13:$13,Sheet1!$16:$16,Sheet1!$17:$17,Sheet1!$18:$18,Sheet1!$22:$22,Sheet1!$23:$23,Sheet1!$24:$24,Sheet1!$25:$25,Sheet1!$26:$26,Sheet1!$27:$27</definedName>
    <definedName name="QB_DATA_1" localSheetId="0" hidden="1">Sheet1!$28:$28,Sheet1!$29:$29,Sheet1!$30:$30,Sheet1!$31:$31,Sheet1!$32:$32,Sheet1!$33:$33,Sheet1!$34:$34,Sheet1!$39:$39</definedName>
    <definedName name="QB_FORMULA_0" localSheetId="0" hidden="1">Sheet1!$J$7,Sheet1!$Q$7,Sheet1!$J$8,Sheet1!$Q$8,Sheet1!$J$9,Sheet1!$Q$9,Sheet1!$J$10,Sheet1!$Q$10,Sheet1!$J$11,Sheet1!$Q$11,Sheet1!$J$12,Sheet1!$Q$12,Sheet1!$J$13,Sheet1!$Q$13,Sheet1!$F$14,Sheet1!$G$14</definedName>
    <definedName name="QB_FORMULA_1" localSheetId="0" hidden="1">Sheet1!$H$14,Sheet1!$J$14,Sheet1!$L$14,Sheet1!$N$14,Sheet1!$O$14,Sheet1!$Q$14,Sheet1!$J$16,Sheet1!$Q$16,Sheet1!$J$17,Sheet1!$Q$17,Sheet1!$J$18,Sheet1!$Q$18,Sheet1!$F$19,Sheet1!$G$19,Sheet1!$H$19,Sheet1!$J$19</definedName>
    <definedName name="QB_FORMULA_2" localSheetId="0" hidden="1">Sheet1!$L$19,Sheet1!$N$19,Sheet1!$O$19,Sheet1!$Q$19,Sheet1!$F$20,Sheet1!$G$20,Sheet1!$H$20,Sheet1!$J$20,Sheet1!$L$20,Sheet1!$N$20,Sheet1!$O$20,Sheet1!$Q$20,Sheet1!$J$22,Sheet1!$Q$22,Sheet1!$J$23,Sheet1!$Q$23</definedName>
    <definedName name="QB_FORMULA_3" localSheetId="0" hidden="1">Sheet1!$J$24,Sheet1!$Q$24,Sheet1!$J$25,Sheet1!$Q$25,Sheet1!$J$26,Sheet1!$Q$26,Sheet1!$J$27,Sheet1!$Q$27,Sheet1!$J$28,Sheet1!$Q$28,Sheet1!$J$29,Sheet1!$Q$29,Sheet1!$J$30,Sheet1!$Q$30,Sheet1!$J$31,Sheet1!$Q$31</definedName>
    <definedName name="QB_FORMULA_4" localSheetId="0" hidden="1">Sheet1!$J$32,Sheet1!$Q$32,Sheet1!$J$33,Sheet1!$Q$33,Sheet1!$J$34,Sheet1!$Q$34,Sheet1!$F$35,Sheet1!$G$35,Sheet1!$H$35,Sheet1!$J$35,Sheet1!$L$35,Sheet1!$N$35,Sheet1!$O$35,Sheet1!$Q$35,Sheet1!$F$36,Sheet1!$G$36</definedName>
    <definedName name="QB_FORMULA_5" localSheetId="0" hidden="1">Sheet1!$H$36,Sheet1!$J$36,Sheet1!$L$36,Sheet1!$N$36,Sheet1!$O$36,Sheet1!$Q$36,Sheet1!$J$39,Sheet1!$Q$39,Sheet1!$F$40,Sheet1!$G$40,Sheet1!$H$40,Sheet1!$J$40,Sheet1!$L$40,Sheet1!$N$40,Sheet1!$O$40,Sheet1!$Q$40</definedName>
    <definedName name="QB_FORMULA_6" localSheetId="0" hidden="1">Sheet1!$F$41,Sheet1!$G$41,Sheet1!$H$41,Sheet1!$J$41,Sheet1!$L$41,Sheet1!$N$41,Sheet1!$O$41,Sheet1!$Q$41,Sheet1!$F$42,Sheet1!$G$42,Sheet1!$H$42,Sheet1!$J$42,Sheet1!$L$42,Sheet1!$N$42,Sheet1!$O$42,Sheet1!$Q$42</definedName>
    <definedName name="QB_ROW_1032400" localSheetId="0" hidden="1">Sheet1!$E$10</definedName>
    <definedName name="QB_ROW_1773400" localSheetId="0" hidden="1">Sheet1!$E$7</definedName>
    <definedName name="QB_ROW_1793400" localSheetId="0" hidden="1">Sheet1!$E$9</definedName>
    <definedName name="QB_ROW_183010" localSheetId="0" hidden="1">Sheet1!$E$42</definedName>
    <definedName name="QB_ROW_1863400" localSheetId="0" hidden="1">Sheet1!#REF!</definedName>
    <definedName name="QB_ROW_190110" localSheetId="0" hidden="1">Sheet1!$B$5</definedName>
    <definedName name="QB_ROW_193110" localSheetId="0" hidden="1">Sheet1!$B$36</definedName>
    <definedName name="QB_ROW_200310" localSheetId="0" hidden="1">Sheet1!$D$6</definedName>
    <definedName name="QB_ROW_203310" localSheetId="0" hidden="1">Sheet1!$E$14</definedName>
    <definedName name="QB_ROW_210310" localSheetId="0" hidden="1">Sheet1!$E$21</definedName>
    <definedName name="QB_ROW_213310" localSheetId="0" hidden="1">Sheet1!$E$35</definedName>
    <definedName name="QB_ROW_2173400" localSheetId="0" hidden="1">Sheet1!#REF!</definedName>
    <definedName name="QB_ROW_220110" localSheetId="0" hidden="1">Sheet1!$B$37</definedName>
    <definedName name="QB_ROW_223110" localSheetId="0" hidden="1">Sheet1!$B$41</definedName>
    <definedName name="QB_ROW_230210" localSheetId="0" hidden="1">Sheet1!$C$38</definedName>
    <definedName name="QB_ROW_233210" localSheetId="0" hidden="1">Sheet1!$C$40</definedName>
    <definedName name="QB_ROW_23400" localSheetId="0" hidden="1">Sheet1!#REF!</definedName>
    <definedName name="QB_ROW_2483400" localSheetId="0" hidden="1">Sheet1!#REF!</definedName>
    <definedName name="QB_ROW_2823400" localSheetId="0" hidden="1">Sheet1!#REF!</definedName>
    <definedName name="QB_ROW_3073400" localSheetId="0" hidden="1">Sheet1!$E$8</definedName>
    <definedName name="QB_ROW_3213400" localSheetId="0" hidden="1">Sheet1!#REF!</definedName>
    <definedName name="QB_ROW_3253400" localSheetId="0" hidden="1">Sheet1!#REF!</definedName>
    <definedName name="QB_ROW_3343400" localSheetId="0" hidden="1">Sheet1!#REF!</definedName>
    <definedName name="QB_ROW_3482400" localSheetId="0" hidden="1">Sheet1!#REF!</definedName>
    <definedName name="QB_ROW_3513400" localSheetId="0" hidden="1">Sheet1!#REF!</definedName>
    <definedName name="QB_ROW_3623400" localSheetId="0" hidden="1">Sheet1!#REF!</definedName>
    <definedName name="QB_ROW_3733400" localSheetId="0" hidden="1">Sheet1!#REF!</definedName>
    <definedName name="QB_ROW_3823400" localSheetId="0" hidden="1">Sheet1!#REF!</definedName>
    <definedName name="QB_ROW_393400" localSheetId="0" hidden="1">Sheet1!#REF!</definedName>
    <definedName name="QB_ROW_4193400" localSheetId="0" hidden="1">Sheet1!$E$11</definedName>
    <definedName name="QB_ROW_4513400" localSheetId="0" hidden="1">Sheet1!#REF!</definedName>
    <definedName name="QB_ROW_4772400" localSheetId="0" hidden="1">Sheet1!$E$12</definedName>
    <definedName name="QB_ROW_493400" localSheetId="0" hidden="1">Sheet1!#REF!</definedName>
    <definedName name="QB_ROW_553300" localSheetId="0" hidden="1">Sheet1!$E$39</definedName>
    <definedName name="QB_ROW_863210" localSheetId="0" hidden="1">Sheet1!$E$20</definedName>
    <definedName name="QB_ROW_870310" localSheetId="0" hidden="1">Sheet1!$E$15</definedName>
    <definedName name="QB_ROW_873310" localSheetId="0" hidden="1">Sheet1!$E$19</definedName>
    <definedName name="QB_ROW_912400" localSheetId="0" hidden="1">Sheet1!$E$13</definedName>
    <definedName name="QBCANSUPPORTUPDATE" localSheetId="0">TRUE</definedName>
    <definedName name="QBCOMPANYFILENAME" localSheetId="0">"C:\Users\Christina\Documents\Consulting Info\Clients\Inflow\Books\2017\Seadog Sports Consultants Corporation 5.3.17.QBW"</definedName>
    <definedName name="QBENDDATE" localSheetId="0">20170430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19</definedName>
    <definedName name="QBREPORTCOMPANYID" localSheetId="0">"64501c982fc44c96b11503cfb50a84c5"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3</definedName>
    <definedName name="QBROWHEADERS" localSheetId="0">5</definedName>
    <definedName name="QBSTARTDATE" localSheetId="0">20170101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L46" i="1"/>
  <c r="F46" i="1"/>
  <c r="N44" i="1"/>
  <c r="N45" i="1" s="1"/>
  <c r="L44" i="1"/>
  <c r="L45" i="1" s="1"/>
  <c r="F44" i="1"/>
  <c r="F45" i="1"/>
  <c r="J39" i="1"/>
  <c r="Q39" i="1" s="1"/>
  <c r="F40" i="1"/>
  <c r="G40" i="1"/>
  <c r="G41" i="1" s="1"/>
  <c r="J41" i="1" s="1"/>
  <c r="H40" i="1"/>
  <c r="H41" i="1" s="1"/>
  <c r="L40" i="1"/>
  <c r="L41" i="1" s="1"/>
  <c r="N40" i="1"/>
  <c r="N41" i="1" s="1"/>
  <c r="O40" i="1"/>
  <c r="O41" i="1" s="1"/>
  <c r="O35" i="1"/>
  <c r="N35" i="1"/>
  <c r="L35" i="1"/>
  <c r="H35" i="1"/>
  <c r="J35" i="1" s="1"/>
  <c r="G35" i="1"/>
  <c r="F35" i="1"/>
  <c r="Q35" i="1" s="1"/>
  <c r="J34" i="1"/>
  <c r="Q34" i="1" s="1"/>
  <c r="J33" i="1"/>
  <c r="Q33" i="1" s="1"/>
  <c r="J32" i="1"/>
  <c r="Q32" i="1" s="1"/>
  <c r="J31" i="1"/>
  <c r="Q31" i="1" s="1"/>
  <c r="J30" i="1"/>
  <c r="Q30" i="1" s="1"/>
  <c r="J29" i="1"/>
  <c r="Q29" i="1" s="1"/>
  <c r="J28" i="1"/>
  <c r="Q28" i="1" s="1"/>
  <c r="J27" i="1"/>
  <c r="Q27" i="1" s="1"/>
  <c r="J26" i="1"/>
  <c r="Q26" i="1" s="1"/>
  <c r="J25" i="1"/>
  <c r="Q25" i="1" s="1"/>
  <c r="J24" i="1"/>
  <c r="Q24" i="1" s="1"/>
  <c r="J23" i="1"/>
  <c r="Q23" i="1" s="1"/>
  <c r="J22" i="1"/>
  <c r="Q22" i="1" s="1"/>
  <c r="L20" i="1"/>
  <c r="G20" i="1"/>
  <c r="G36" i="1" s="1"/>
  <c r="O19" i="1"/>
  <c r="N19" i="1"/>
  <c r="L19" i="1"/>
  <c r="H19" i="1"/>
  <c r="H20" i="1" s="1"/>
  <c r="G19" i="1"/>
  <c r="J19" i="1" s="1"/>
  <c r="Q19" i="1" s="1"/>
  <c r="F19" i="1"/>
  <c r="F20" i="1" s="1"/>
  <c r="F36" i="1" s="1"/>
  <c r="Q18" i="1"/>
  <c r="J18" i="1"/>
  <c r="J17" i="1"/>
  <c r="Q17" i="1" s="1"/>
  <c r="J16" i="1"/>
  <c r="Q16" i="1" s="1"/>
  <c r="O14" i="1"/>
  <c r="O20" i="1" s="1"/>
  <c r="O36" i="1" s="1"/>
  <c r="N14" i="1"/>
  <c r="N20" i="1" s="1"/>
  <c r="L14" i="1"/>
  <c r="H14" i="1"/>
  <c r="G14" i="1"/>
  <c r="J14" i="1" s="1"/>
  <c r="Q14" i="1" s="1"/>
  <c r="F14" i="1"/>
  <c r="J13" i="1"/>
  <c r="Q13" i="1" s="1"/>
  <c r="Q12" i="1"/>
  <c r="J12" i="1"/>
  <c r="J11" i="1"/>
  <c r="Q11" i="1" s="1"/>
  <c r="J10" i="1"/>
  <c r="Q10" i="1" s="1"/>
  <c r="J9" i="1"/>
  <c r="Q9" i="1" s="1"/>
  <c r="Q8" i="1"/>
  <c r="J8" i="1"/>
  <c r="J7" i="1"/>
  <c r="Q7" i="1" s="1"/>
  <c r="O42" i="1" l="1"/>
  <c r="J40" i="1"/>
  <c r="Q40" i="1"/>
  <c r="F41" i="1"/>
  <c r="Q41" i="1" s="1"/>
  <c r="L36" i="1"/>
  <c r="L42" i="1" s="1"/>
  <c r="N36" i="1"/>
  <c r="N42" i="1" s="1"/>
  <c r="H36" i="1"/>
  <c r="H42" i="1" s="1"/>
  <c r="F42" i="1"/>
  <c r="G42" i="1"/>
  <c r="J20" i="1"/>
  <c r="Q20" i="1" s="1"/>
  <c r="J36" i="1" l="1"/>
  <c r="Q36" i="1" s="1"/>
  <c r="J42" i="1"/>
  <c r="Q42" i="1" s="1"/>
</calcChain>
</file>

<file path=xl/sharedStrings.xml><?xml version="1.0" encoding="utf-8"?>
<sst xmlns="http://schemas.openxmlformats.org/spreadsheetml/2006/main" count="35" uniqueCount="34">
  <si>
    <t>(Overhead)</t>
  </si>
  <si>
    <t>Owner's Expenses</t>
  </si>
  <si>
    <t>Overhead - Other</t>
  </si>
  <si>
    <t>Unclassified</t>
  </si>
  <si>
    <t>TOTAL</t>
  </si>
  <si>
    <t>Income</t>
  </si>
  <si>
    <t>40000 · Project Revenue</t>
  </si>
  <si>
    <t>41000 · Recurring Revenue</t>
  </si>
  <si>
    <t>43000 · Service Revenue</t>
  </si>
  <si>
    <t>47000 · Affiliate Revenue</t>
  </si>
  <si>
    <t>47500 · Tool Costs Income</t>
  </si>
  <si>
    <t>47900 · Exchange Rate Variance</t>
  </si>
  <si>
    <t>48000 · Miscellaneous Revenue</t>
  </si>
  <si>
    <t>Total Income</t>
  </si>
  <si>
    <t>Cost of Goods Sold</t>
  </si>
  <si>
    <t>Total COGS</t>
  </si>
  <si>
    <t>Gross Profit</t>
  </si>
  <si>
    <t>Expense</t>
  </si>
  <si>
    <t>Total Expense</t>
  </si>
  <si>
    <t>Net Ordinary Income</t>
  </si>
  <si>
    <t>Other Income/Expense</t>
  </si>
  <si>
    <t>Other Income</t>
  </si>
  <si>
    <t>80000 · Other Income</t>
  </si>
  <si>
    <t>Total Other Income</t>
  </si>
  <si>
    <t>Net Other Income</t>
  </si>
  <si>
    <t>Net Income</t>
  </si>
  <si>
    <t>Service Line 1</t>
  </si>
  <si>
    <t>GS&amp;A</t>
  </si>
  <si>
    <t>Service Line 2</t>
  </si>
  <si>
    <t>Service Line 3</t>
  </si>
  <si>
    <t>SG&amp;A Allocation</t>
  </si>
  <si>
    <t>ADJ Net Profit</t>
  </si>
  <si>
    <t>January  - April</t>
  </si>
  <si>
    <t>Net Profit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</si>
</sst>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i/>
      <sz val="12"/>
      <color theme="3" tint="-0.24997711111789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ck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indexed="64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indexed="64"/>
      </top>
      <bottom style="double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thick">
        <color indexed="64"/>
      </bottom>
      <diagonal/>
    </border>
    <border>
      <left style="medium">
        <color theme="3" tint="0.39994506668294322"/>
      </left>
      <right style="medium">
        <color theme="3" tint="0.39994506668294322"/>
      </right>
      <top/>
      <bottom/>
      <diagonal/>
    </border>
    <border>
      <left style="medium">
        <color theme="3" tint="0.39994506668294322"/>
      </left>
      <right style="medium">
        <color theme="3" tint="0.39994506668294322"/>
      </right>
      <top/>
      <bottom style="medium">
        <color indexed="64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indexed="64"/>
      </top>
      <bottom style="medium">
        <color indexed="64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indexed="64"/>
      </top>
      <bottom/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indexed="64"/>
      </top>
      <bottom style="double">
        <color indexed="64"/>
      </bottom>
      <diagonal/>
    </border>
    <border>
      <left style="medium">
        <color theme="3" tint="0.39994506668294322"/>
      </left>
      <right style="medium">
        <color theme="3" tint="0.39994506668294322"/>
      </right>
      <top/>
      <bottom style="medium">
        <color theme="3" tint="0.39994506668294322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thick">
        <color indexed="64"/>
      </bottom>
      <diagonal/>
    </border>
    <border>
      <left style="medium">
        <color theme="3" tint="0.59996337778862885"/>
      </left>
      <right style="medium">
        <color theme="3" tint="0.59996337778862885"/>
      </right>
      <top/>
      <bottom/>
      <diagonal/>
    </border>
    <border>
      <left style="medium">
        <color theme="3" tint="0.59996337778862885"/>
      </left>
      <right style="medium">
        <color theme="3" tint="0.59996337778862885"/>
      </right>
      <top/>
      <bottom style="medium">
        <color indexed="64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indexed="64"/>
      </top>
      <bottom style="medium">
        <color indexed="64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indexed="64"/>
      </top>
      <bottom/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indexed="64"/>
      </top>
      <bottom style="double">
        <color indexed="64"/>
      </bottom>
      <diagonal/>
    </border>
    <border>
      <left style="medium">
        <color theme="3" tint="0.59996337778862885"/>
      </left>
      <right style="medium">
        <color theme="3" tint="0.59996337778862885"/>
      </right>
      <top/>
      <bottom style="medium">
        <color theme="3" tint="0.59996337778862885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3" tint="0.79998168889431442"/>
      </top>
      <bottom style="thick">
        <color indexed="64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indexed="64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indexed="64"/>
      </top>
      <bottom style="medium">
        <color indexed="64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indexed="64"/>
      </top>
      <bottom/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indexed="64"/>
      </top>
      <bottom style="double">
        <color indexed="64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3" tint="0.7999816888943144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thick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indexed="64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indexed="64"/>
      </top>
      <bottom style="double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2" fillId="0" borderId="0" xfId="0" applyNumberFormat="1" applyFont="1"/>
    <xf numFmtId="39" fontId="4" fillId="0" borderId="0" xfId="0" applyNumberFormat="1" applyFont="1"/>
    <xf numFmtId="0" fontId="3" fillId="0" borderId="0" xfId="0" applyFont="1"/>
    <xf numFmtId="39" fontId="4" fillId="0" borderId="2" xfId="0" applyNumberFormat="1" applyFont="1" applyBorder="1"/>
    <xf numFmtId="39" fontId="4" fillId="0" borderId="0" xfId="0" applyNumberFormat="1" applyFont="1" applyBorder="1"/>
    <xf numFmtId="0" fontId="2" fillId="0" borderId="0" xfId="0" applyFont="1"/>
    <xf numFmtId="0" fontId="2" fillId="0" borderId="0" xfId="0" applyNumberFormat="1" applyFont="1"/>
    <xf numFmtId="0" fontId="3" fillId="0" borderId="0" xfId="0" applyNumberFormat="1" applyFont="1"/>
    <xf numFmtId="39" fontId="4" fillId="0" borderId="7" xfId="0" applyNumberFormat="1" applyFont="1" applyBorder="1"/>
    <xf numFmtId="39" fontId="4" fillId="0" borderId="8" xfId="0" applyNumberFormat="1" applyFont="1" applyBorder="1"/>
    <xf numFmtId="0" fontId="3" fillId="0" borderId="12" xfId="0" applyNumberFormat="1" applyFont="1" applyBorder="1"/>
    <xf numFmtId="49" fontId="5" fillId="4" borderId="13" xfId="0" applyNumberFormat="1" applyFont="1" applyFill="1" applyBorder="1" applyAlignment="1">
      <alignment horizontal="center" wrapText="1"/>
    </xf>
    <xf numFmtId="39" fontId="4" fillId="0" borderId="14" xfId="0" applyNumberFormat="1" applyFont="1" applyBorder="1"/>
    <xf numFmtId="39" fontId="4" fillId="0" borderId="15" xfId="0" applyNumberFormat="1" applyFont="1" applyBorder="1"/>
    <xf numFmtId="0" fontId="3" fillId="0" borderId="19" xfId="0" applyNumberFormat="1" applyFont="1" applyBorder="1"/>
    <xf numFmtId="39" fontId="4" fillId="0" borderId="21" xfId="0" applyNumberFormat="1" applyFont="1" applyBorder="1"/>
    <xf numFmtId="39" fontId="4" fillId="0" borderId="22" xfId="0" applyNumberFormat="1" applyFont="1" applyBorder="1"/>
    <xf numFmtId="0" fontId="3" fillId="0" borderId="26" xfId="0" applyNumberFormat="1" applyFont="1" applyBorder="1"/>
    <xf numFmtId="39" fontId="4" fillId="0" borderId="28" xfId="0" applyNumberFormat="1" applyFont="1" applyBorder="1"/>
    <xf numFmtId="39" fontId="4" fillId="0" borderId="29" xfId="0" applyNumberFormat="1" applyFont="1" applyBorder="1"/>
    <xf numFmtId="0" fontId="3" fillId="0" borderId="33" xfId="0" applyNumberFormat="1" applyFont="1" applyBorder="1"/>
    <xf numFmtId="49" fontId="2" fillId="3" borderId="27" xfId="0" applyNumberFormat="1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center" wrapText="1"/>
    </xf>
    <xf numFmtId="49" fontId="5" fillId="5" borderId="6" xfId="0" applyNumberFormat="1" applyFont="1" applyFill="1" applyBorder="1" applyAlignment="1">
      <alignment horizontal="center" wrapText="1"/>
    </xf>
    <xf numFmtId="49" fontId="5" fillId="6" borderId="34" xfId="0" applyNumberFormat="1" applyFont="1" applyFill="1" applyBorder="1" applyAlignment="1">
      <alignment horizontal="center" wrapText="1"/>
    </xf>
    <xf numFmtId="39" fontId="4" fillId="0" borderId="35" xfId="0" applyNumberFormat="1" applyFont="1" applyBorder="1"/>
    <xf numFmtId="39" fontId="4" fillId="0" borderId="36" xfId="0" applyNumberFormat="1" applyFont="1" applyBorder="1"/>
    <xf numFmtId="0" fontId="3" fillId="0" borderId="40" xfId="0" applyNumberFormat="1" applyFont="1" applyBorder="1"/>
    <xf numFmtId="49" fontId="2" fillId="0" borderId="0" xfId="0" applyNumberFormat="1" applyFont="1" applyAlignment="1">
      <alignment horizontal="right"/>
    </xf>
    <xf numFmtId="37" fontId="4" fillId="0" borderId="28" xfId="0" applyNumberFormat="1" applyFont="1" applyBorder="1"/>
    <xf numFmtId="37" fontId="4" fillId="0" borderId="0" xfId="0" applyNumberFormat="1" applyFont="1"/>
    <xf numFmtId="37" fontId="4" fillId="0" borderId="21" xfId="0" applyNumberFormat="1" applyFont="1" applyBorder="1"/>
    <xf numFmtId="37" fontId="4" fillId="0" borderId="14" xfId="0" applyNumberFormat="1" applyFont="1" applyBorder="1"/>
    <xf numFmtId="37" fontId="4" fillId="0" borderId="7" xfId="0" applyNumberFormat="1" applyFont="1" applyBorder="1"/>
    <xf numFmtId="37" fontId="4" fillId="0" borderId="35" xfId="0" applyNumberFormat="1" applyFont="1" applyBorder="1"/>
    <xf numFmtId="37" fontId="4" fillId="0" borderId="0" xfId="0" applyNumberFormat="1" applyFont="1" applyBorder="1"/>
    <xf numFmtId="37" fontId="4" fillId="0" borderId="30" xfId="0" applyNumberFormat="1" applyFont="1" applyBorder="1"/>
    <xf numFmtId="37" fontId="4" fillId="0" borderId="3" xfId="0" applyNumberFormat="1" applyFont="1" applyBorder="1"/>
    <xf numFmtId="37" fontId="4" fillId="0" borderId="23" xfId="0" applyNumberFormat="1" applyFont="1" applyBorder="1"/>
    <xf numFmtId="37" fontId="4" fillId="0" borderId="16" xfId="0" applyNumberFormat="1" applyFont="1" applyBorder="1"/>
    <xf numFmtId="37" fontId="4" fillId="0" borderId="9" xfId="0" applyNumberFormat="1" applyFont="1" applyBorder="1"/>
    <xf numFmtId="37" fontId="4" fillId="0" borderId="37" xfId="0" applyNumberFormat="1" applyFont="1" applyBorder="1"/>
    <xf numFmtId="37" fontId="4" fillId="0" borderId="31" xfId="0" applyNumberFormat="1" applyFont="1" applyBorder="1"/>
    <xf numFmtId="37" fontId="4" fillId="0" borderId="4" xfId="0" applyNumberFormat="1" applyFont="1" applyBorder="1"/>
    <xf numFmtId="37" fontId="4" fillId="0" borderId="24" xfId="0" applyNumberFormat="1" applyFont="1" applyBorder="1"/>
    <xf numFmtId="37" fontId="4" fillId="0" borderId="17" xfId="0" applyNumberFormat="1" applyFont="1" applyBorder="1"/>
    <xf numFmtId="37" fontId="4" fillId="0" borderId="10" xfId="0" applyNumberFormat="1" applyFont="1" applyBorder="1"/>
    <xf numFmtId="37" fontId="4" fillId="0" borderId="38" xfId="0" applyNumberFormat="1" applyFont="1" applyBorder="1"/>
    <xf numFmtId="37" fontId="2" fillId="0" borderId="32" xfId="0" applyNumberFormat="1" applyFont="1" applyBorder="1"/>
    <xf numFmtId="37" fontId="2" fillId="0" borderId="5" xfId="0" applyNumberFormat="1" applyFont="1" applyBorder="1"/>
    <xf numFmtId="37" fontId="2" fillId="0" borderId="25" xfId="0" applyNumberFormat="1" applyFont="1" applyBorder="1"/>
    <xf numFmtId="37" fontId="2" fillId="0" borderId="18" xfId="0" applyNumberFormat="1" applyFont="1" applyBorder="1"/>
    <xf numFmtId="37" fontId="2" fillId="0" borderId="11" xfId="0" applyNumberFormat="1" applyFont="1" applyBorder="1"/>
    <xf numFmtId="37" fontId="2" fillId="0" borderId="39" xfId="0" applyNumberFormat="1" applyFont="1" applyBorder="1"/>
    <xf numFmtId="37" fontId="2" fillId="0" borderId="28" xfId="0" applyNumberFormat="1" applyFont="1" applyBorder="1"/>
    <xf numFmtId="37" fontId="2" fillId="0" borderId="0" xfId="0" applyNumberFormat="1" applyFont="1" applyBorder="1"/>
    <xf numFmtId="37" fontId="2" fillId="0" borderId="21" xfId="0" applyNumberFormat="1" applyFont="1" applyBorder="1"/>
    <xf numFmtId="37" fontId="2" fillId="0" borderId="14" xfId="0" applyNumberFormat="1" applyFont="1" applyBorder="1"/>
    <xf numFmtId="37" fontId="2" fillId="0" borderId="7" xfId="0" applyNumberFormat="1" applyFont="1" applyBorder="1"/>
    <xf numFmtId="37" fontId="2" fillId="0" borderId="35" xfId="0" applyNumberFormat="1" applyFont="1" applyBorder="1"/>
    <xf numFmtId="9" fontId="2" fillId="0" borderId="0" xfId="2" applyFont="1"/>
    <xf numFmtId="9" fontId="3" fillId="0" borderId="0" xfId="2" applyFont="1"/>
    <xf numFmtId="165" fontId="2" fillId="0" borderId="0" xfId="1" applyNumberFormat="1" applyFont="1"/>
    <xf numFmtId="165" fontId="3" fillId="0" borderId="0" xfId="1" applyNumberFormat="1" applyFont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/>
    <xf numFmtId="9" fontId="3" fillId="0" borderId="0" xfId="2" applyFont="1" applyBorder="1"/>
    <xf numFmtId="165" fontId="3" fillId="0" borderId="0" xfId="1" applyNumberFormat="1" applyFont="1" applyBorder="1"/>
    <xf numFmtId="49" fontId="3" fillId="0" borderId="0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37" fontId="2" fillId="0" borderId="30" xfId="0" applyNumberFormat="1" applyFont="1" applyBorder="1"/>
    <xf numFmtId="37" fontId="2" fillId="0" borderId="16" xfId="0" applyNumberFormat="1" applyFont="1" applyBorder="1"/>
    <xf numFmtId="37" fontId="2" fillId="0" borderId="9" xfId="0" applyNumberFormat="1" applyFont="1" applyBorder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9" fontId="4" fillId="0" borderId="28" xfId="2" applyFont="1" applyBorder="1"/>
    <xf numFmtId="9" fontId="4" fillId="0" borderId="14" xfId="2" applyFont="1" applyBorder="1"/>
    <xf numFmtId="9" fontId="4" fillId="0" borderId="7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4</xdr:col>
          <xdr:colOff>708660</xdr:colOff>
          <xdr:row>3</xdr:row>
          <xdr:rowOff>45720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4</xdr:col>
          <xdr:colOff>708660</xdr:colOff>
          <xdr:row>3</xdr:row>
          <xdr:rowOff>45720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Q51"/>
  <sheetViews>
    <sheetView showGridLines="0" tabSelected="1" topLeftCell="D1" workbookViewId="0">
      <selection activeCell="F55" sqref="F55"/>
    </sheetView>
  </sheetViews>
  <sheetFormatPr defaultRowHeight="13.8" x14ac:dyDescent="0.3"/>
  <cols>
    <col min="1" max="3" width="3" style="13" hidden="1" customWidth="1"/>
    <col min="4" max="4" width="3" style="13" customWidth="1"/>
    <col min="5" max="5" width="15.109375" style="13" customWidth="1"/>
    <col min="6" max="6" width="11.21875" style="14" bestFit="1" customWidth="1"/>
    <col min="7" max="7" width="13.6640625" style="14" hidden="1" customWidth="1"/>
    <col min="8" max="8" width="13" style="14" hidden="1" customWidth="1"/>
    <col min="9" max="9" width="1" style="73" customWidth="1"/>
    <col min="10" max="10" width="12.33203125" style="14" bestFit="1" customWidth="1"/>
    <col min="11" max="11" width="1" style="73" customWidth="1"/>
    <col min="12" max="12" width="11.6640625" style="14" bestFit="1" customWidth="1"/>
    <col min="13" max="13" width="1" style="73" customWidth="1"/>
    <col min="14" max="14" width="11.6640625" style="14" bestFit="1" customWidth="1"/>
    <col min="15" max="15" width="9.21875" style="14" hidden="1" customWidth="1"/>
    <col min="16" max="16" width="1" style="73" customWidth="1"/>
    <col min="17" max="17" width="11.88671875" style="14" bestFit="1" customWidth="1"/>
    <col min="18" max="16384" width="8.88671875" style="9"/>
  </cols>
  <sheetData>
    <row r="2" spans="1:17" ht="15.6" x14ac:dyDescent="0.3">
      <c r="F2" s="77" t="s">
        <v>32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s="3" customFormat="1" ht="14.4" thickBot="1" x14ac:dyDescent="0.35">
      <c r="A3" s="1"/>
      <c r="B3" s="1"/>
      <c r="C3" s="1"/>
      <c r="D3" s="1"/>
      <c r="E3" s="1"/>
      <c r="F3" s="2"/>
      <c r="G3" s="1" t="s">
        <v>1</v>
      </c>
      <c r="H3" s="1" t="s">
        <v>2</v>
      </c>
      <c r="I3" s="71"/>
      <c r="J3" s="2"/>
      <c r="K3" s="76"/>
      <c r="L3" s="2"/>
      <c r="M3" s="76"/>
      <c r="N3" s="2"/>
      <c r="O3" s="2"/>
      <c r="P3" s="76"/>
      <c r="Q3" s="2"/>
    </row>
    <row r="4" spans="1:17" s="6" customFormat="1" ht="28.2" thickBot="1" x14ac:dyDescent="0.35">
      <c r="A4" s="4"/>
      <c r="B4" s="4"/>
      <c r="C4" s="4"/>
      <c r="D4" s="4"/>
      <c r="E4" s="4"/>
      <c r="F4" s="28" t="s">
        <v>26</v>
      </c>
      <c r="G4" s="5" t="s">
        <v>0</v>
      </c>
      <c r="H4" s="5" t="s">
        <v>0</v>
      </c>
      <c r="I4" s="72"/>
      <c r="J4" s="29" t="s">
        <v>27</v>
      </c>
      <c r="K4" s="72"/>
      <c r="L4" s="18" t="s">
        <v>28</v>
      </c>
      <c r="M4" s="72"/>
      <c r="N4" s="30" t="s">
        <v>29</v>
      </c>
      <c r="O4" s="5" t="s">
        <v>3</v>
      </c>
      <c r="P4" s="72"/>
      <c r="Q4" s="31" t="s">
        <v>4</v>
      </c>
    </row>
    <row r="5" spans="1:17" ht="14.4" thickTop="1" x14ac:dyDescent="0.3">
      <c r="A5" s="7"/>
      <c r="B5" s="7"/>
      <c r="C5" s="7"/>
      <c r="D5" s="7"/>
      <c r="E5" s="7"/>
      <c r="F5" s="25"/>
      <c r="G5" s="8"/>
      <c r="H5" s="8"/>
      <c r="I5" s="11"/>
      <c r="J5" s="22"/>
      <c r="K5" s="11"/>
      <c r="L5" s="19"/>
      <c r="M5" s="11"/>
      <c r="N5" s="15"/>
      <c r="O5" s="8"/>
      <c r="P5" s="11"/>
      <c r="Q5" s="32"/>
    </row>
    <row r="6" spans="1:17" hidden="1" x14ac:dyDescent="0.3">
      <c r="A6" s="7"/>
      <c r="B6" s="7"/>
      <c r="C6" s="7"/>
      <c r="D6" s="7" t="s">
        <v>5</v>
      </c>
      <c r="E6" s="7"/>
      <c r="F6" s="25"/>
      <c r="G6" s="8"/>
      <c r="H6" s="8"/>
      <c r="I6" s="11"/>
      <c r="J6" s="22"/>
      <c r="K6" s="11"/>
      <c r="L6" s="19"/>
      <c r="M6" s="11"/>
      <c r="N6" s="15"/>
      <c r="O6" s="8"/>
      <c r="P6" s="11"/>
      <c r="Q6" s="32"/>
    </row>
    <row r="7" spans="1:17" hidden="1" x14ac:dyDescent="0.3">
      <c r="A7" s="7"/>
      <c r="B7" s="7"/>
      <c r="C7" s="7"/>
      <c r="D7" s="7"/>
      <c r="E7" s="7" t="s">
        <v>6</v>
      </c>
      <c r="F7" s="25">
        <v>69655.75</v>
      </c>
      <c r="G7" s="8">
        <v>0</v>
      </c>
      <c r="H7" s="8">
        <v>0</v>
      </c>
      <c r="I7" s="11"/>
      <c r="J7" s="22">
        <f>ROUND(SUM(G7:H7),5)</f>
        <v>0</v>
      </c>
      <c r="K7" s="11"/>
      <c r="L7" s="19">
        <v>3750</v>
      </c>
      <c r="M7" s="11"/>
      <c r="N7" s="15">
        <v>34667</v>
      </c>
      <c r="O7" s="8">
        <v>0</v>
      </c>
      <c r="P7" s="11"/>
      <c r="Q7" s="32">
        <f>ROUND(F7+SUM(J7:O7),5)</f>
        <v>108072.75</v>
      </c>
    </row>
    <row r="8" spans="1:17" hidden="1" x14ac:dyDescent="0.3">
      <c r="A8" s="7"/>
      <c r="B8" s="7"/>
      <c r="C8" s="7"/>
      <c r="D8" s="7"/>
      <c r="E8" s="7" t="s">
        <v>7</v>
      </c>
      <c r="F8" s="25">
        <v>323302.82</v>
      </c>
      <c r="G8" s="8">
        <v>0</v>
      </c>
      <c r="H8" s="8">
        <v>-25</v>
      </c>
      <c r="I8" s="11"/>
      <c r="J8" s="22">
        <f>ROUND(SUM(G8:H8),5)</f>
        <v>-25</v>
      </c>
      <c r="K8" s="11"/>
      <c r="L8" s="19">
        <v>264500.15999999997</v>
      </c>
      <c r="M8" s="11"/>
      <c r="N8" s="15">
        <v>407814.85</v>
      </c>
      <c r="O8" s="8">
        <v>0</v>
      </c>
      <c r="P8" s="11"/>
      <c r="Q8" s="32">
        <f>ROUND(F8+SUM(J8:O8),5)</f>
        <v>995592.83</v>
      </c>
    </row>
    <row r="9" spans="1:17" hidden="1" x14ac:dyDescent="0.3">
      <c r="A9" s="7"/>
      <c r="B9" s="7"/>
      <c r="C9" s="7"/>
      <c r="D9" s="7"/>
      <c r="E9" s="7" t="s">
        <v>8</v>
      </c>
      <c r="F9" s="25">
        <v>0</v>
      </c>
      <c r="G9" s="8">
        <v>0</v>
      </c>
      <c r="H9" s="8">
        <v>0</v>
      </c>
      <c r="I9" s="11"/>
      <c r="J9" s="22">
        <f>ROUND(SUM(G9:H9),5)</f>
        <v>0</v>
      </c>
      <c r="K9" s="11"/>
      <c r="L9" s="19">
        <v>0</v>
      </c>
      <c r="M9" s="11"/>
      <c r="N9" s="15">
        <v>500</v>
      </c>
      <c r="O9" s="8">
        <v>0</v>
      </c>
      <c r="P9" s="11"/>
      <c r="Q9" s="32">
        <f>ROUND(F9+SUM(J9:O9),5)</f>
        <v>500</v>
      </c>
    </row>
    <row r="10" spans="1:17" hidden="1" x14ac:dyDescent="0.3">
      <c r="A10" s="7"/>
      <c r="B10" s="7"/>
      <c r="C10" s="7"/>
      <c r="D10" s="7"/>
      <c r="E10" s="7" t="s">
        <v>9</v>
      </c>
      <c r="F10" s="25">
        <v>0</v>
      </c>
      <c r="G10" s="8">
        <v>0</v>
      </c>
      <c r="H10" s="8">
        <v>8501.83</v>
      </c>
      <c r="I10" s="11"/>
      <c r="J10" s="22">
        <f>ROUND(SUM(G10:H10),5)</f>
        <v>8501.83</v>
      </c>
      <c r="K10" s="11"/>
      <c r="L10" s="19">
        <v>0</v>
      </c>
      <c r="M10" s="11"/>
      <c r="N10" s="15">
        <v>0</v>
      </c>
      <c r="O10" s="8">
        <v>0</v>
      </c>
      <c r="P10" s="11"/>
      <c r="Q10" s="32">
        <f>ROUND(F10+SUM(J10:O10),5)</f>
        <v>8501.83</v>
      </c>
    </row>
    <row r="11" spans="1:17" hidden="1" x14ac:dyDescent="0.3">
      <c r="A11" s="7"/>
      <c r="B11" s="7"/>
      <c r="C11" s="7"/>
      <c r="D11" s="7"/>
      <c r="E11" s="7" t="s">
        <v>10</v>
      </c>
      <c r="F11" s="25">
        <v>0</v>
      </c>
      <c r="G11" s="8">
        <v>0</v>
      </c>
      <c r="H11" s="8">
        <v>1345.78</v>
      </c>
      <c r="I11" s="11"/>
      <c r="J11" s="22">
        <f>ROUND(SUM(G11:H11),5)</f>
        <v>1345.78</v>
      </c>
      <c r="K11" s="11"/>
      <c r="L11" s="19">
        <v>4142.84</v>
      </c>
      <c r="M11" s="11"/>
      <c r="N11" s="15">
        <v>4090.31</v>
      </c>
      <c r="O11" s="8">
        <v>0</v>
      </c>
      <c r="P11" s="11"/>
      <c r="Q11" s="32">
        <f>ROUND(F11+SUM(J11:O11),5)</f>
        <v>9578.93</v>
      </c>
    </row>
    <row r="12" spans="1:17" hidden="1" x14ac:dyDescent="0.3">
      <c r="A12" s="7"/>
      <c r="B12" s="7"/>
      <c r="C12" s="7"/>
      <c r="D12" s="7"/>
      <c r="E12" s="7" t="s">
        <v>11</v>
      </c>
      <c r="F12" s="25">
        <v>-207.2</v>
      </c>
      <c r="G12" s="8">
        <v>0</v>
      </c>
      <c r="H12" s="8">
        <v>-230.4</v>
      </c>
      <c r="I12" s="11"/>
      <c r="J12" s="22">
        <f>ROUND(SUM(G12:H12),5)</f>
        <v>-230.4</v>
      </c>
      <c r="K12" s="11"/>
      <c r="L12" s="19">
        <v>0</v>
      </c>
      <c r="M12" s="11"/>
      <c r="N12" s="15">
        <v>0</v>
      </c>
      <c r="O12" s="8">
        <v>0</v>
      </c>
      <c r="P12" s="11"/>
      <c r="Q12" s="32">
        <f>ROUND(F12+SUM(J12:O12),5)</f>
        <v>-437.6</v>
      </c>
    </row>
    <row r="13" spans="1:17" ht="14.4" hidden="1" thickBot="1" x14ac:dyDescent="0.35">
      <c r="A13" s="7"/>
      <c r="B13" s="7"/>
      <c r="C13" s="7"/>
      <c r="D13" s="7"/>
      <c r="E13" s="7" t="s">
        <v>12</v>
      </c>
      <c r="F13" s="26">
        <v>0</v>
      </c>
      <c r="G13" s="10">
        <v>0</v>
      </c>
      <c r="H13" s="10">
        <v>572.48</v>
      </c>
      <c r="I13" s="11"/>
      <c r="J13" s="23">
        <f>ROUND(SUM(G13:H13),5)</f>
        <v>572.48</v>
      </c>
      <c r="K13" s="11"/>
      <c r="L13" s="20">
        <v>0</v>
      </c>
      <c r="M13" s="11"/>
      <c r="N13" s="16">
        <v>0</v>
      </c>
      <c r="O13" s="10">
        <v>0</v>
      </c>
      <c r="P13" s="11"/>
      <c r="Q13" s="33">
        <f>ROUND(F13+SUM(J13:O13),5)</f>
        <v>572.48</v>
      </c>
    </row>
    <row r="14" spans="1:17" ht="19.8" customHeight="1" thickBot="1" x14ac:dyDescent="0.35">
      <c r="A14" s="7"/>
      <c r="B14" s="7"/>
      <c r="C14" s="7"/>
      <c r="D14" s="9"/>
      <c r="E14" s="35" t="s">
        <v>13</v>
      </c>
      <c r="F14" s="36">
        <f>ROUND(SUM(F6:F13),5)</f>
        <v>392751.37</v>
      </c>
      <c r="G14" s="37">
        <f>ROUND(SUM(G6:G13),5)</f>
        <v>0</v>
      </c>
      <c r="H14" s="37">
        <f>ROUND(SUM(H6:H13),5)</f>
        <v>10164.69</v>
      </c>
      <c r="I14" s="42"/>
      <c r="J14" s="38">
        <f>ROUND(SUM(G14:H14),5)</f>
        <v>10164.69</v>
      </c>
      <c r="K14" s="42"/>
      <c r="L14" s="39">
        <f>ROUND(SUM(L6:L13),5)</f>
        <v>272393</v>
      </c>
      <c r="M14" s="42"/>
      <c r="N14" s="40">
        <f>ROUND(SUM(N6:N13),5)</f>
        <v>447072.16</v>
      </c>
      <c r="O14" s="37">
        <f>ROUND(SUM(O6:O13),5)</f>
        <v>0</v>
      </c>
      <c r="P14" s="42"/>
      <c r="Q14" s="41">
        <f>ROUND(F14+SUM(J14:O14),5)</f>
        <v>1122381.22</v>
      </c>
    </row>
    <row r="15" spans="1:17" ht="14.4" hidden="1" thickBot="1" x14ac:dyDescent="0.35">
      <c r="A15" s="7"/>
      <c r="B15" s="7"/>
      <c r="C15" s="7"/>
      <c r="D15" s="9"/>
      <c r="E15" s="35" t="s">
        <v>14</v>
      </c>
      <c r="F15" s="36"/>
      <c r="G15" s="37"/>
      <c r="H15" s="37"/>
      <c r="I15" s="42"/>
      <c r="J15" s="38"/>
      <c r="K15" s="42"/>
      <c r="L15" s="39"/>
      <c r="M15" s="42"/>
      <c r="N15" s="40"/>
      <c r="O15" s="37"/>
      <c r="P15" s="42"/>
      <c r="Q15" s="41"/>
    </row>
    <row r="16" spans="1:17" ht="14.4" hidden="1" thickBot="1" x14ac:dyDescent="0.35">
      <c r="A16" s="7"/>
      <c r="B16" s="7"/>
      <c r="C16" s="7"/>
      <c r="D16" s="9"/>
      <c r="E16" s="35"/>
      <c r="F16" s="36">
        <v>29405.69</v>
      </c>
      <c r="G16" s="37">
        <v>0</v>
      </c>
      <c r="H16" s="37">
        <v>0</v>
      </c>
      <c r="I16" s="42"/>
      <c r="J16" s="38">
        <f>ROUND(SUM(G16:H16),5)</f>
        <v>0</v>
      </c>
      <c r="K16" s="42"/>
      <c r="L16" s="39">
        <v>61.29</v>
      </c>
      <c r="M16" s="42"/>
      <c r="N16" s="40">
        <v>19990.689999999999</v>
      </c>
      <c r="O16" s="37">
        <v>0</v>
      </c>
      <c r="P16" s="42"/>
      <c r="Q16" s="41">
        <f>ROUND(F16+SUM(J16:O16),5)</f>
        <v>49457.67</v>
      </c>
    </row>
    <row r="17" spans="1:17" ht="14.4" hidden="1" thickBot="1" x14ac:dyDescent="0.35">
      <c r="A17" s="7"/>
      <c r="B17" s="7"/>
      <c r="C17" s="7"/>
      <c r="D17" s="9"/>
      <c r="E17" s="35"/>
      <c r="F17" s="36">
        <v>4132.66</v>
      </c>
      <c r="G17" s="37">
        <v>0</v>
      </c>
      <c r="H17" s="37">
        <v>0</v>
      </c>
      <c r="I17" s="42"/>
      <c r="J17" s="38">
        <f>ROUND(SUM(G17:H17),5)</f>
        <v>0</v>
      </c>
      <c r="K17" s="42"/>
      <c r="L17" s="39">
        <v>3266</v>
      </c>
      <c r="M17" s="42"/>
      <c r="N17" s="40">
        <v>5659.2</v>
      </c>
      <c r="O17" s="37">
        <v>0</v>
      </c>
      <c r="P17" s="42"/>
      <c r="Q17" s="41">
        <f>ROUND(F17+SUM(J17:O17),5)</f>
        <v>13057.86</v>
      </c>
    </row>
    <row r="18" spans="1:17" ht="14.4" hidden="1" thickBot="1" x14ac:dyDescent="0.35">
      <c r="A18" s="7"/>
      <c r="B18" s="7"/>
      <c r="C18" s="7"/>
      <c r="D18" s="9"/>
      <c r="E18" s="35"/>
      <c r="F18" s="36">
        <v>20</v>
      </c>
      <c r="G18" s="42">
        <v>0</v>
      </c>
      <c r="H18" s="42">
        <v>0</v>
      </c>
      <c r="I18" s="42"/>
      <c r="J18" s="38">
        <f>ROUND(SUM(G18:H18),5)</f>
        <v>0</v>
      </c>
      <c r="K18" s="42"/>
      <c r="L18" s="39">
        <v>2465</v>
      </c>
      <c r="M18" s="42"/>
      <c r="N18" s="40">
        <v>6255.55</v>
      </c>
      <c r="O18" s="42">
        <v>0</v>
      </c>
      <c r="P18" s="42"/>
      <c r="Q18" s="41">
        <f>ROUND(F18+SUM(J18:O18),5)</f>
        <v>8740.5499999999993</v>
      </c>
    </row>
    <row r="19" spans="1:17" ht="25.8" customHeight="1" thickBot="1" x14ac:dyDescent="0.35">
      <c r="A19" s="7"/>
      <c r="B19" s="7"/>
      <c r="C19" s="7"/>
      <c r="D19" s="9"/>
      <c r="E19" s="35" t="s">
        <v>15</v>
      </c>
      <c r="F19" s="43">
        <f>ROUND(SUM(F15:F18),5)</f>
        <v>33558.35</v>
      </c>
      <c r="G19" s="44">
        <f>ROUND(SUM(G15:G18),5)</f>
        <v>0</v>
      </c>
      <c r="H19" s="44">
        <f>ROUND(SUM(H15:H18),5)</f>
        <v>0</v>
      </c>
      <c r="I19" s="42"/>
      <c r="J19" s="45">
        <f>ROUND(SUM(G19:H19),5)</f>
        <v>0</v>
      </c>
      <c r="K19" s="42"/>
      <c r="L19" s="46">
        <f>ROUND(SUM(L15:L18),5)</f>
        <v>5792.29</v>
      </c>
      <c r="M19" s="42"/>
      <c r="N19" s="47">
        <f>ROUND(SUM(N15:N18),5)</f>
        <v>31905.439999999999</v>
      </c>
      <c r="O19" s="44">
        <f>ROUND(SUM(O15:O18),5)</f>
        <v>0</v>
      </c>
      <c r="P19" s="42"/>
      <c r="Q19" s="48">
        <f>ROUND(F19+SUM(J19:O19),5)</f>
        <v>71256.08</v>
      </c>
    </row>
    <row r="20" spans="1:17" ht="21.6" customHeight="1" thickBot="1" x14ac:dyDescent="0.35">
      <c r="A20" s="7"/>
      <c r="B20" s="7"/>
      <c r="C20" s="9"/>
      <c r="D20" s="9"/>
      <c r="E20" s="35" t="s">
        <v>16</v>
      </c>
      <c r="F20" s="36">
        <f>ROUND(F14-F19,5)</f>
        <v>359193.02</v>
      </c>
      <c r="G20" s="37">
        <f>ROUND(G14-G19,5)</f>
        <v>0</v>
      </c>
      <c r="H20" s="37">
        <f>ROUND(H14-H19,5)</f>
        <v>10164.69</v>
      </c>
      <c r="I20" s="42"/>
      <c r="J20" s="38">
        <f>ROUND(SUM(G20:H20),5)</f>
        <v>10164.69</v>
      </c>
      <c r="K20" s="42"/>
      <c r="L20" s="39">
        <f>ROUND(L14-L19,5)</f>
        <v>266600.71000000002</v>
      </c>
      <c r="M20" s="42"/>
      <c r="N20" s="40">
        <f>ROUND(N14-N19,5)</f>
        <v>415166.71999999997</v>
      </c>
      <c r="O20" s="37">
        <f>ROUND(O14-O19,5)</f>
        <v>0</v>
      </c>
      <c r="P20" s="42"/>
      <c r="Q20" s="41">
        <f>ROUND(F20+SUM(J20:O20),5)</f>
        <v>1051125.1399999999</v>
      </c>
    </row>
    <row r="21" spans="1:17" ht="14.4" hidden="1" thickBot="1" x14ac:dyDescent="0.35">
      <c r="A21" s="7"/>
      <c r="B21" s="7"/>
      <c r="C21" s="7"/>
      <c r="D21" s="9"/>
      <c r="E21" s="35" t="s">
        <v>17</v>
      </c>
      <c r="F21" s="36"/>
      <c r="G21" s="37"/>
      <c r="H21" s="37"/>
      <c r="I21" s="42"/>
      <c r="J21" s="38"/>
      <c r="K21" s="42"/>
      <c r="L21" s="39"/>
      <c r="M21" s="42"/>
      <c r="N21" s="40"/>
      <c r="O21" s="37"/>
      <c r="P21" s="42"/>
      <c r="Q21" s="41"/>
    </row>
    <row r="22" spans="1:17" ht="14.4" hidden="1" thickBot="1" x14ac:dyDescent="0.35">
      <c r="A22" s="7"/>
      <c r="B22" s="7"/>
      <c r="C22" s="7"/>
      <c r="D22" s="9"/>
      <c r="E22" s="35"/>
      <c r="F22" s="36">
        <v>92.82</v>
      </c>
      <c r="G22" s="37">
        <v>0</v>
      </c>
      <c r="H22" s="37">
        <v>16224.16</v>
      </c>
      <c r="I22" s="42"/>
      <c r="J22" s="38">
        <f>ROUND(SUM(G22:H22),5)</f>
        <v>16224.16</v>
      </c>
      <c r="K22" s="42"/>
      <c r="L22" s="39">
        <v>0</v>
      </c>
      <c r="M22" s="42"/>
      <c r="N22" s="40">
        <v>1132.28</v>
      </c>
      <c r="O22" s="37">
        <v>0</v>
      </c>
      <c r="P22" s="42"/>
      <c r="Q22" s="41">
        <f>ROUND(F22+SUM(J22:O22),5)</f>
        <v>17449.259999999998</v>
      </c>
    </row>
    <row r="23" spans="1:17" ht="14.4" hidden="1" thickBot="1" x14ac:dyDescent="0.35">
      <c r="A23" s="7"/>
      <c r="B23" s="7"/>
      <c r="C23" s="7"/>
      <c r="D23" s="9"/>
      <c r="E23" s="35"/>
      <c r="F23" s="36">
        <v>0</v>
      </c>
      <c r="G23" s="37">
        <v>0</v>
      </c>
      <c r="H23" s="37">
        <v>395</v>
      </c>
      <c r="I23" s="42"/>
      <c r="J23" s="38">
        <f>ROUND(SUM(G23:H23),5)</f>
        <v>395</v>
      </c>
      <c r="K23" s="42"/>
      <c r="L23" s="39">
        <v>0</v>
      </c>
      <c r="M23" s="42"/>
      <c r="N23" s="40">
        <v>0</v>
      </c>
      <c r="O23" s="37">
        <v>0</v>
      </c>
      <c r="P23" s="42"/>
      <c r="Q23" s="41">
        <f>ROUND(F23+SUM(J23:O23),5)</f>
        <v>395</v>
      </c>
    </row>
    <row r="24" spans="1:17" ht="14.4" hidden="1" thickBot="1" x14ac:dyDescent="0.35">
      <c r="A24" s="7"/>
      <c r="B24" s="7"/>
      <c r="C24" s="7"/>
      <c r="D24" s="9"/>
      <c r="E24" s="35"/>
      <c r="F24" s="36">
        <v>54.85</v>
      </c>
      <c r="G24" s="37">
        <v>369.39</v>
      </c>
      <c r="H24" s="37">
        <v>53473.82</v>
      </c>
      <c r="I24" s="42"/>
      <c r="J24" s="38">
        <f>ROUND(SUM(G24:H24),5)</f>
        <v>53843.21</v>
      </c>
      <c r="K24" s="42"/>
      <c r="L24" s="39">
        <v>0</v>
      </c>
      <c r="M24" s="42"/>
      <c r="N24" s="40">
        <v>15.78</v>
      </c>
      <c r="O24" s="37">
        <v>0</v>
      </c>
      <c r="P24" s="42"/>
      <c r="Q24" s="41">
        <f>ROUND(F24+SUM(J24:O24),5)</f>
        <v>53913.84</v>
      </c>
    </row>
    <row r="25" spans="1:17" ht="14.4" hidden="1" thickBot="1" x14ac:dyDescent="0.35">
      <c r="A25" s="7"/>
      <c r="B25" s="7"/>
      <c r="C25" s="7"/>
      <c r="D25" s="9"/>
      <c r="E25" s="35"/>
      <c r="F25" s="36">
        <v>0</v>
      </c>
      <c r="G25" s="37">
        <v>0</v>
      </c>
      <c r="H25" s="37">
        <v>21504.54</v>
      </c>
      <c r="I25" s="42"/>
      <c r="J25" s="38">
        <f>ROUND(SUM(G25:H25),5)</f>
        <v>21504.54</v>
      </c>
      <c r="K25" s="42"/>
      <c r="L25" s="39">
        <v>0</v>
      </c>
      <c r="M25" s="42"/>
      <c r="N25" s="40">
        <v>0</v>
      </c>
      <c r="O25" s="37">
        <v>0</v>
      </c>
      <c r="P25" s="42"/>
      <c r="Q25" s="41">
        <f>ROUND(F25+SUM(J25:O25),5)</f>
        <v>21504.54</v>
      </c>
    </row>
    <row r="26" spans="1:17" ht="14.4" hidden="1" thickBot="1" x14ac:dyDescent="0.35">
      <c r="A26" s="7"/>
      <c r="B26" s="7"/>
      <c r="C26" s="7"/>
      <c r="D26" s="9"/>
      <c r="E26" s="35"/>
      <c r="F26" s="36">
        <v>0</v>
      </c>
      <c r="G26" s="37">
        <v>419.31</v>
      </c>
      <c r="H26" s="37">
        <v>36.64</v>
      </c>
      <c r="I26" s="42"/>
      <c r="J26" s="38">
        <f>ROUND(SUM(G26:H26),5)</f>
        <v>455.95</v>
      </c>
      <c r="K26" s="42"/>
      <c r="L26" s="39">
        <v>0</v>
      </c>
      <c r="M26" s="42"/>
      <c r="N26" s="40">
        <v>0</v>
      </c>
      <c r="O26" s="37">
        <v>0</v>
      </c>
      <c r="P26" s="42"/>
      <c r="Q26" s="41">
        <f>ROUND(F26+SUM(J26:O26),5)</f>
        <v>455.95</v>
      </c>
    </row>
    <row r="27" spans="1:17" ht="14.4" hidden="1" thickBot="1" x14ac:dyDescent="0.35">
      <c r="A27" s="7"/>
      <c r="B27" s="7"/>
      <c r="C27" s="7"/>
      <c r="D27" s="9"/>
      <c r="E27" s="35"/>
      <c r="F27" s="36">
        <v>0</v>
      </c>
      <c r="G27" s="37">
        <v>0</v>
      </c>
      <c r="H27" s="37">
        <v>79.89</v>
      </c>
      <c r="I27" s="42"/>
      <c r="J27" s="38">
        <f>ROUND(SUM(G27:H27),5)</f>
        <v>79.89</v>
      </c>
      <c r="K27" s="42"/>
      <c r="L27" s="39">
        <v>0</v>
      </c>
      <c r="M27" s="42"/>
      <c r="N27" s="40">
        <v>0</v>
      </c>
      <c r="O27" s="37">
        <v>0</v>
      </c>
      <c r="P27" s="42"/>
      <c r="Q27" s="41">
        <f>ROUND(F27+SUM(J27:O27),5)</f>
        <v>79.89</v>
      </c>
    </row>
    <row r="28" spans="1:17" ht="14.4" hidden="1" thickBot="1" x14ac:dyDescent="0.35">
      <c r="A28" s="7"/>
      <c r="B28" s="7"/>
      <c r="C28" s="7"/>
      <c r="D28" s="9"/>
      <c r="E28" s="35"/>
      <c r="F28" s="36">
        <v>0</v>
      </c>
      <c r="G28" s="37">
        <v>0</v>
      </c>
      <c r="H28" s="37">
        <v>52416.08</v>
      </c>
      <c r="I28" s="42"/>
      <c r="J28" s="38">
        <f>ROUND(SUM(G28:H28),5)</f>
        <v>52416.08</v>
      </c>
      <c r="K28" s="42"/>
      <c r="L28" s="39">
        <v>937.5</v>
      </c>
      <c r="M28" s="42"/>
      <c r="N28" s="40">
        <v>380</v>
      </c>
      <c r="O28" s="37">
        <v>0</v>
      </c>
      <c r="P28" s="42"/>
      <c r="Q28" s="41">
        <f>ROUND(F28+SUM(J28:O28),5)</f>
        <v>53733.58</v>
      </c>
    </row>
    <row r="29" spans="1:17" ht="14.4" hidden="1" thickBot="1" x14ac:dyDescent="0.35">
      <c r="A29" s="7"/>
      <c r="B29" s="7"/>
      <c r="C29" s="7"/>
      <c r="D29" s="9"/>
      <c r="E29" s="35"/>
      <c r="F29" s="36">
        <v>184076.55</v>
      </c>
      <c r="G29" s="37">
        <v>31163.75</v>
      </c>
      <c r="H29" s="37">
        <v>152706.41</v>
      </c>
      <c r="I29" s="42"/>
      <c r="J29" s="38">
        <f>ROUND(SUM(G29:H29),5)</f>
        <v>183870.16</v>
      </c>
      <c r="K29" s="42"/>
      <c r="L29" s="39">
        <v>144803.71</v>
      </c>
      <c r="M29" s="42"/>
      <c r="N29" s="40">
        <v>177768.74</v>
      </c>
      <c r="O29" s="37">
        <v>0</v>
      </c>
      <c r="P29" s="42"/>
      <c r="Q29" s="41">
        <f>ROUND(F29+SUM(J29:O29),5)</f>
        <v>690519.16</v>
      </c>
    </row>
    <row r="30" spans="1:17" ht="14.4" hidden="1" thickBot="1" x14ac:dyDescent="0.35">
      <c r="A30" s="7"/>
      <c r="B30" s="7"/>
      <c r="C30" s="7"/>
      <c r="D30" s="9"/>
      <c r="E30" s="35"/>
      <c r="F30" s="36">
        <v>7568.79</v>
      </c>
      <c r="G30" s="37">
        <v>9330.31</v>
      </c>
      <c r="H30" s="37">
        <v>5141.3999999999996</v>
      </c>
      <c r="I30" s="42"/>
      <c r="J30" s="38">
        <f>ROUND(SUM(G30:H30),5)</f>
        <v>14471.71</v>
      </c>
      <c r="K30" s="42"/>
      <c r="L30" s="39">
        <v>10917.42</v>
      </c>
      <c r="M30" s="42"/>
      <c r="N30" s="40">
        <v>8645.64</v>
      </c>
      <c r="O30" s="37">
        <v>0</v>
      </c>
      <c r="P30" s="42"/>
      <c r="Q30" s="41">
        <f>ROUND(F30+SUM(J30:O30),5)</f>
        <v>41603.56</v>
      </c>
    </row>
    <row r="31" spans="1:17" ht="14.4" hidden="1" thickBot="1" x14ac:dyDescent="0.35">
      <c r="A31" s="7"/>
      <c r="B31" s="7"/>
      <c r="C31" s="7"/>
      <c r="D31" s="9"/>
      <c r="E31" s="35"/>
      <c r="F31" s="36">
        <v>0</v>
      </c>
      <c r="G31" s="37">
        <v>0</v>
      </c>
      <c r="H31" s="37">
        <v>84</v>
      </c>
      <c r="I31" s="42"/>
      <c r="J31" s="38">
        <f>ROUND(SUM(G31:H31),5)</f>
        <v>84</v>
      </c>
      <c r="K31" s="42"/>
      <c r="L31" s="39">
        <v>0</v>
      </c>
      <c r="M31" s="42"/>
      <c r="N31" s="40">
        <v>0</v>
      </c>
      <c r="O31" s="37">
        <v>0</v>
      </c>
      <c r="P31" s="42"/>
      <c r="Q31" s="41">
        <f>ROUND(F31+SUM(J31:O31),5)</f>
        <v>84</v>
      </c>
    </row>
    <row r="32" spans="1:17" ht="14.4" hidden="1" thickBot="1" x14ac:dyDescent="0.35">
      <c r="A32" s="7"/>
      <c r="B32" s="7"/>
      <c r="C32" s="7"/>
      <c r="D32" s="9"/>
      <c r="E32" s="35"/>
      <c r="F32" s="36">
        <v>0</v>
      </c>
      <c r="G32" s="37">
        <v>0</v>
      </c>
      <c r="H32" s="37">
        <v>20985.05</v>
      </c>
      <c r="I32" s="42"/>
      <c r="J32" s="38">
        <f>ROUND(SUM(G32:H32),5)</f>
        <v>20985.05</v>
      </c>
      <c r="K32" s="42"/>
      <c r="L32" s="39">
        <v>0</v>
      </c>
      <c r="M32" s="42"/>
      <c r="N32" s="40">
        <v>0</v>
      </c>
      <c r="O32" s="37">
        <v>0</v>
      </c>
      <c r="P32" s="42"/>
      <c r="Q32" s="41">
        <f>ROUND(F32+SUM(J32:O32),5)</f>
        <v>20985.05</v>
      </c>
    </row>
    <row r="33" spans="1:17" ht="14.4" hidden="1" thickBot="1" x14ac:dyDescent="0.35">
      <c r="A33" s="7"/>
      <c r="B33" s="7"/>
      <c r="C33" s="7"/>
      <c r="D33" s="9"/>
      <c r="E33" s="35"/>
      <c r="F33" s="36">
        <v>0</v>
      </c>
      <c r="G33" s="37">
        <v>0</v>
      </c>
      <c r="H33" s="37">
        <v>1978</v>
      </c>
      <c r="I33" s="42"/>
      <c r="J33" s="38">
        <f>ROUND(SUM(G33:H33),5)</f>
        <v>1978</v>
      </c>
      <c r="K33" s="42"/>
      <c r="L33" s="39">
        <v>0</v>
      </c>
      <c r="M33" s="42"/>
      <c r="N33" s="40">
        <v>0</v>
      </c>
      <c r="O33" s="37">
        <v>0</v>
      </c>
      <c r="P33" s="42"/>
      <c r="Q33" s="41">
        <f>ROUND(F33+SUM(J33:O33),5)</f>
        <v>1978</v>
      </c>
    </row>
    <row r="34" spans="1:17" ht="14.4" hidden="1" thickBot="1" x14ac:dyDescent="0.35">
      <c r="A34" s="7"/>
      <c r="B34" s="7"/>
      <c r="C34" s="7"/>
      <c r="D34" s="9"/>
      <c r="E34" s="35"/>
      <c r="F34" s="36">
        <v>389.37</v>
      </c>
      <c r="G34" s="42">
        <v>387.95</v>
      </c>
      <c r="H34" s="42">
        <v>5946.95</v>
      </c>
      <c r="I34" s="42"/>
      <c r="J34" s="38">
        <f>ROUND(SUM(G34:H34),5)</f>
        <v>6334.9</v>
      </c>
      <c r="K34" s="42"/>
      <c r="L34" s="39">
        <v>0</v>
      </c>
      <c r="M34" s="42"/>
      <c r="N34" s="40">
        <v>1052.57</v>
      </c>
      <c r="O34" s="42">
        <v>0</v>
      </c>
      <c r="P34" s="42"/>
      <c r="Q34" s="41">
        <f>ROUND(F34+SUM(J34:O34),5)</f>
        <v>7776.84</v>
      </c>
    </row>
    <row r="35" spans="1:17" ht="19.8" customHeight="1" thickBot="1" x14ac:dyDescent="0.35">
      <c r="A35" s="7"/>
      <c r="B35" s="7"/>
      <c r="C35" s="7"/>
      <c r="D35" s="9"/>
      <c r="E35" s="35" t="s">
        <v>18</v>
      </c>
      <c r="F35" s="43">
        <f>ROUND(SUM(F21:F34),5)</f>
        <v>192182.38</v>
      </c>
      <c r="G35" s="44">
        <f>ROUND(SUM(G21:G34),5)</f>
        <v>41670.71</v>
      </c>
      <c r="H35" s="44">
        <f>ROUND(SUM(H21:H34),5)</f>
        <v>330971.94</v>
      </c>
      <c r="I35" s="42"/>
      <c r="J35" s="45">
        <f>ROUND(SUM(G35:H35),5)</f>
        <v>372642.65</v>
      </c>
      <c r="K35" s="42"/>
      <c r="L35" s="46">
        <f>ROUND(SUM(L21:L34),5)</f>
        <v>156658.63</v>
      </c>
      <c r="M35" s="42"/>
      <c r="N35" s="47">
        <f>ROUND(SUM(N21:N34),5)</f>
        <v>188995.01</v>
      </c>
      <c r="O35" s="44">
        <f>ROUND(SUM(O21:O34),5)</f>
        <v>0</v>
      </c>
      <c r="P35" s="42"/>
      <c r="Q35" s="48">
        <f>ROUND(F35+SUM(J35:O35),5)</f>
        <v>910478.67</v>
      </c>
    </row>
    <row r="36" spans="1:17" ht="14.4" hidden="1" thickBot="1" x14ac:dyDescent="0.35">
      <c r="A36" s="7"/>
      <c r="B36" s="7" t="s">
        <v>19</v>
      </c>
      <c r="C36" s="7"/>
      <c r="D36" s="9"/>
      <c r="E36" s="35"/>
      <c r="F36" s="36">
        <f>ROUND(F5+F20-F35,5)</f>
        <v>167010.64000000001</v>
      </c>
      <c r="G36" s="37">
        <f>ROUND(G5+G20-G35,5)</f>
        <v>-41670.71</v>
      </c>
      <c r="H36" s="37">
        <f>ROUND(H5+H20-H35,5)</f>
        <v>-320807.25</v>
      </c>
      <c r="I36" s="42"/>
      <c r="J36" s="38">
        <f>ROUND(SUM(G36:H36),5)</f>
        <v>-362477.96</v>
      </c>
      <c r="K36" s="42"/>
      <c r="L36" s="39">
        <f>ROUND(L5+L20-L35,5)</f>
        <v>109942.08</v>
      </c>
      <c r="M36" s="42"/>
      <c r="N36" s="40">
        <f>ROUND(N5+N20-N35,5)</f>
        <v>226171.71</v>
      </c>
      <c r="O36" s="37">
        <f>ROUND(O5+O20-O35,5)</f>
        <v>0</v>
      </c>
      <c r="P36" s="42"/>
      <c r="Q36" s="41">
        <f>ROUND(F36+SUM(J36:O36),5)</f>
        <v>140646.47</v>
      </c>
    </row>
    <row r="37" spans="1:17" ht="14.4" hidden="1" thickBot="1" x14ac:dyDescent="0.35">
      <c r="A37" s="7"/>
      <c r="B37" s="7" t="s">
        <v>20</v>
      </c>
      <c r="C37" s="7"/>
      <c r="D37" s="9"/>
      <c r="E37" s="35"/>
      <c r="F37" s="36"/>
      <c r="G37" s="37"/>
      <c r="H37" s="37"/>
      <c r="I37" s="42"/>
      <c r="J37" s="38"/>
      <c r="K37" s="42"/>
      <c r="L37" s="39"/>
      <c r="M37" s="42"/>
      <c r="N37" s="40"/>
      <c r="O37" s="37"/>
      <c r="P37" s="42"/>
      <c r="Q37" s="41"/>
    </row>
    <row r="38" spans="1:17" ht="14.4" hidden="1" thickBot="1" x14ac:dyDescent="0.35">
      <c r="A38" s="7"/>
      <c r="B38" s="7"/>
      <c r="C38" s="7" t="s">
        <v>21</v>
      </c>
      <c r="D38" s="9"/>
      <c r="E38" s="35"/>
      <c r="F38" s="36"/>
      <c r="G38" s="37"/>
      <c r="H38" s="37"/>
      <c r="I38" s="42"/>
      <c r="J38" s="38"/>
      <c r="K38" s="42"/>
      <c r="L38" s="39"/>
      <c r="M38" s="42"/>
      <c r="N38" s="40"/>
      <c r="O38" s="37"/>
      <c r="P38" s="42"/>
      <c r="Q38" s="41"/>
    </row>
    <row r="39" spans="1:17" ht="14.4" hidden="1" thickBot="1" x14ac:dyDescent="0.35">
      <c r="A39" s="7"/>
      <c r="B39" s="7"/>
      <c r="C39" s="7"/>
      <c r="D39" s="9"/>
      <c r="E39" s="35" t="s">
        <v>22</v>
      </c>
      <c r="F39" s="36">
        <v>104.86</v>
      </c>
      <c r="G39" s="42">
        <v>0</v>
      </c>
      <c r="H39" s="42">
        <v>0</v>
      </c>
      <c r="I39" s="42"/>
      <c r="J39" s="38">
        <f>ROUND(SUM(G39:H39),5)</f>
        <v>0</v>
      </c>
      <c r="K39" s="42"/>
      <c r="L39" s="39">
        <v>119.61</v>
      </c>
      <c r="M39" s="42"/>
      <c r="N39" s="40">
        <v>43.92</v>
      </c>
      <c r="O39" s="42">
        <v>0</v>
      </c>
      <c r="P39" s="42"/>
      <c r="Q39" s="41">
        <f>ROUND(F39+SUM(J39:O39),5)</f>
        <v>268.39</v>
      </c>
    </row>
    <row r="40" spans="1:17" ht="14.4" hidden="1" thickBot="1" x14ac:dyDescent="0.35">
      <c r="A40" s="7"/>
      <c r="B40" s="7"/>
      <c r="C40" s="7" t="s">
        <v>23</v>
      </c>
      <c r="D40" s="9"/>
      <c r="E40" s="35"/>
      <c r="F40" s="49">
        <f>ROUND(SUM(F38:F39),5)</f>
        <v>104.86</v>
      </c>
      <c r="G40" s="50">
        <f>ROUND(SUM(G38:G39),5)</f>
        <v>0</v>
      </c>
      <c r="H40" s="50">
        <f>ROUND(SUM(H38:H39),5)</f>
        <v>0</v>
      </c>
      <c r="I40" s="42"/>
      <c r="J40" s="51">
        <f>ROUND(SUM(G40:H40),5)</f>
        <v>0</v>
      </c>
      <c r="K40" s="42"/>
      <c r="L40" s="52">
        <f>ROUND(SUM(L38:L39),5)</f>
        <v>119.61</v>
      </c>
      <c r="M40" s="42"/>
      <c r="N40" s="53">
        <f>ROUND(SUM(N38:N39),5)</f>
        <v>43.92</v>
      </c>
      <c r="O40" s="50">
        <f>ROUND(SUM(O38:O39),5)</f>
        <v>0</v>
      </c>
      <c r="P40" s="42"/>
      <c r="Q40" s="54">
        <f>ROUND(F40+SUM(J40:O40),5)</f>
        <v>268.39</v>
      </c>
    </row>
    <row r="41" spans="1:17" ht="14.4" hidden="1" thickBot="1" x14ac:dyDescent="0.35">
      <c r="A41" s="7"/>
      <c r="B41" s="7" t="s">
        <v>24</v>
      </c>
      <c r="C41" s="7"/>
      <c r="D41" s="9"/>
      <c r="E41" s="35"/>
      <c r="F41" s="49">
        <f>ROUND(F37+F40,5)</f>
        <v>104.86</v>
      </c>
      <c r="G41" s="50">
        <f>ROUND(G37+G40,5)</f>
        <v>0</v>
      </c>
      <c r="H41" s="50">
        <f>ROUND(H37+H40,5)</f>
        <v>0</v>
      </c>
      <c r="I41" s="42"/>
      <c r="J41" s="51">
        <f>ROUND(SUM(G41:H41),5)</f>
        <v>0</v>
      </c>
      <c r="K41" s="42"/>
      <c r="L41" s="52">
        <f>ROUND(L37+L40,5)</f>
        <v>119.61</v>
      </c>
      <c r="M41" s="42"/>
      <c r="N41" s="53">
        <f>ROUND(N37+N40,5)</f>
        <v>43.92</v>
      </c>
      <c r="O41" s="50">
        <f>ROUND(O37+O40,5)</f>
        <v>0</v>
      </c>
      <c r="P41" s="42"/>
      <c r="Q41" s="54">
        <f>ROUND(F41+SUM(J41:O41),5)</f>
        <v>268.39</v>
      </c>
    </row>
    <row r="42" spans="1:17" s="12" customFormat="1" ht="27" customHeight="1" thickBot="1" x14ac:dyDescent="0.35">
      <c r="C42" s="7"/>
      <c r="E42" s="35" t="s">
        <v>25</v>
      </c>
      <c r="F42" s="55">
        <f>ROUND(F36+F41,5)</f>
        <v>167115.5</v>
      </c>
      <c r="G42" s="56">
        <f>ROUND(G36+G41,5)</f>
        <v>-41670.71</v>
      </c>
      <c r="H42" s="56">
        <f>ROUND(H36+H41,5)</f>
        <v>-320807.25</v>
      </c>
      <c r="I42" s="62"/>
      <c r="J42" s="57">
        <f>ROUND(SUM(G42:H42),5)</f>
        <v>-362477.96</v>
      </c>
      <c r="K42" s="62"/>
      <c r="L42" s="58">
        <f>ROUND(L36+L41,5)</f>
        <v>110061.69</v>
      </c>
      <c r="M42" s="62"/>
      <c r="N42" s="59">
        <f>ROUND(N36+N41,5)</f>
        <v>226215.63</v>
      </c>
      <c r="O42" s="56">
        <f>ROUND(O36+O41,5)</f>
        <v>0</v>
      </c>
      <c r="P42" s="62"/>
      <c r="Q42" s="60">
        <f>ROUND(F42+SUM(J42:O42),5)</f>
        <v>140914.85999999999</v>
      </c>
    </row>
    <row r="43" spans="1:17" s="12" customFormat="1" ht="14.4" thickTop="1" x14ac:dyDescent="0.3">
      <c r="C43" s="7"/>
      <c r="E43" s="35"/>
      <c r="F43" s="61"/>
      <c r="G43" s="62"/>
      <c r="H43" s="62"/>
      <c r="I43" s="62"/>
      <c r="J43" s="63"/>
      <c r="K43" s="62"/>
      <c r="L43" s="64"/>
      <c r="M43" s="62"/>
      <c r="N43" s="65"/>
      <c r="O43" s="62"/>
      <c r="P43" s="62"/>
      <c r="Q43" s="66"/>
    </row>
    <row r="44" spans="1:17" s="81" customFormat="1" ht="14.4" thickBot="1" x14ac:dyDescent="0.35">
      <c r="C44" s="82"/>
      <c r="E44" s="83" t="s">
        <v>30</v>
      </c>
      <c r="F44" s="36">
        <f>((F14/($Q$14-$J$14))*$J$42)*-1</f>
        <v>127999.99959073187</v>
      </c>
      <c r="G44" s="42"/>
      <c r="H44" s="42"/>
      <c r="I44" s="42"/>
      <c r="J44" s="38"/>
      <c r="K44" s="42"/>
      <c r="L44" s="39">
        <f>((L14/($Q$14-$J$14))*$J$42)*-1</f>
        <v>88774.493360820663</v>
      </c>
      <c r="M44" s="42"/>
      <c r="N44" s="40">
        <f>((N14/($Q$14-$J$14))*$J$42)*-1</f>
        <v>145703.46704844746</v>
      </c>
      <c r="O44" s="42"/>
      <c r="P44" s="42"/>
      <c r="Q44" s="41"/>
    </row>
    <row r="45" spans="1:17" s="12" customFormat="1" ht="18.600000000000001" customHeight="1" thickBot="1" x14ac:dyDescent="0.35">
      <c r="C45" s="7"/>
      <c r="E45" s="35" t="s">
        <v>31</v>
      </c>
      <c r="F45" s="78">
        <f>F42-F44</f>
        <v>39115.500409268134</v>
      </c>
      <c r="G45" s="62"/>
      <c r="H45" s="62"/>
      <c r="I45" s="62"/>
      <c r="J45" s="63"/>
      <c r="K45" s="62"/>
      <c r="L45" s="79">
        <f>L42-L44</f>
        <v>21287.196639179339</v>
      </c>
      <c r="M45" s="62"/>
      <c r="N45" s="80">
        <f>N42-N44</f>
        <v>80512.162951552542</v>
      </c>
      <c r="O45" s="62"/>
      <c r="P45" s="62"/>
      <c r="Q45" s="66"/>
    </row>
    <row r="46" spans="1:17" s="81" customFormat="1" x14ac:dyDescent="0.3">
      <c r="C46" s="82"/>
      <c r="E46" s="83" t="s">
        <v>33</v>
      </c>
      <c r="F46" s="84">
        <f>F45/F14</f>
        <v>9.9593542879985716E-2</v>
      </c>
      <c r="G46" s="11"/>
      <c r="H46" s="11"/>
      <c r="I46" s="11"/>
      <c r="J46" s="22"/>
      <c r="K46" s="11"/>
      <c r="L46" s="85">
        <f>L45/L14</f>
        <v>7.8148838770377135E-2</v>
      </c>
      <c r="M46" s="11"/>
      <c r="N46" s="86">
        <f>N45/N14</f>
        <v>0.18008762377767507</v>
      </c>
      <c r="O46" s="11"/>
      <c r="P46" s="11"/>
      <c r="Q46" s="32"/>
    </row>
    <row r="47" spans="1:17" ht="14.4" thickBot="1" x14ac:dyDescent="0.35">
      <c r="F47" s="27"/>
      <c r="J47" s="24"/>
      <c r="L47" s="21"/>
      <c r="N47" s="17"/>
      <c r="Q47" s="34"/>
    </row>
    <row r="50" spans="1:16" s="68" customFormat="1" x14ac:dyDescent="0.3">
      <c r="A50" s="67"/>
      <c r="B50" s="67"/>
      <c r="C50" s="67"/>
      <c r="D50" s="67"/>
      <c r="E50" s="67"/>
      <c r="I50" s="74"/>
      <c r="K50" s="74"/>
      <c r="M50" s="74"/>
      <c r="P50" s="74"/>
    </row>
    <row r="51" spans="1:16" s="70" customFormat="1" x14ac:dyDescent="0.3">
      <c r="A51" s="69"/>
      <c r="B51" s="69"/>
      <c r="C51" s="69"/>
      <c r="D51" s="69"/>
      <c r="E51" s="69"/>
      <c r="I51" s="75"/>
      <c r="K51" s="75"/>
      <c r="M51" s="75"/>
      <c r="P51" s="75"/>
    </row>
  </sheetData>
  <mergeCells count="1">
    <mergeCell ref="F2:Q2"/>
  </mergeCells>
  <pageMargins left="0.7" right="0.7" top="0.75" bottom="0.75" header="0.1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4</xdr:col>
                <xdr:colOff>708660</xdr:colOff>
                <xdr:row>3</xdr:row>
                <xdr:rowOff>45720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4</xdr:col>
                <xdr:colOff>708660</xdr:colOff>
                <xdr:row>3</xdr:row>
                <xdr:rowOff>45720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 Griggs</dc:creator>
  <cp:lastModifiedBy>Christina  Griggs</cp:lastModifiedBy>
  <dcterms:created xsi:type="dcterms:W3CDTF">2017-05-05T21:18:19Z</dcterms:created>
  <dcterms:modified xsi:type="dcterms:W3CDTF">2017-05-05T21:34:18Z</dcterms:modified>
</cp:coreProperties>
</file>